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630" tabRatio="698" activeTab="0"/>
  </bookViews>
  <sheets>
    <sheet name="Budget Společné prostory" sheetId="1" r:id="rId1"/>
    <sheet name="Revize mimo paušál" sheetId="2" r:id="rId2"/>
    <sheet name="Plyn+El.+Voda+Topení+TUV" sheetId="3" r:id="rId3"/>
    <sheet name="Úklid" sheetId="4" r:id="rId4"/>
  </sheets>
  <definedNames>
    <definedName name="_xlnm.Print_Titles" localSheetId="0">'Budget Společné prostory'!$1:$6</definedName>
  </definedNames>
  <calcPr fullCalcOnLoad="1"/>
</workbook>
</file>

<file path=xl/sharedStrings.xml><?xml version="1.0" encoding="utf-8"?>
<sst xmlns="http://schemas.openxmlformats.org/spreadsheetml/2006/main" count="143" uniqueCount="94">
  <si>
    <t>CZK</t>
  </si>
  <si>
    <t xml:space="preserve">Elektřina </t>
  </si>
  <si>
    <t xml:space="preserve">Vodné, stočné </t>
  </si>
  <si>
    <t xml:space="preserve">Teplo </t>
  </si>
  <si>
    <t xml:space="preserve">Teplá voda </t>
  </si>
  <si>
    <t xml:space="preserve">Odvoz odpadu </t>
  </si>
  <si>
    <t>Energetický management</t>
  </si>
  <si>
    <t>Úklid spol. vnitřních prostor</t>
  </si>
  <si>
    <t>Úklid spol. vnějších prostor</t>
  </si>
  <si>
    <t>Úklid sněhu</t>
  </si>
  <si>
    <t>Údržba venkovní zeleně</t>
  </si>
  <si>
    <t xml:space="preserve">Množství </t>
  </si>
  <si>
    <t xml:space="preserve">Pojištění objektu </t>
  </si>
  <si>
    <t xml:space="preserve">Údržba a drobné opravy </t>
  </si>
  <si>
    <t xml:space="preserve">Property management </t>
  </si>
  <si>
    <t>Rezerva</t>
  </si>
  <si>
    <t>Popis</t>
  </si>
  <si>
    <t>Měna</t>
  </si>
  <si>
    <t>Položka č.</t>
  </si>
  <si>
    <t>9a</t>
  </si>
  <si>
    <t>9b</t>
  </si>
  <si>
    <t>9c</t>
  </si>
  <si>
    <t>9d</t>
  </si>
  <si>
    <t>9e</t>
  </si>
  <si>
    <t>9f</t>
  </si>
  <si>
    <t>9g</t>
  </si>
  <si>
    <t>1Q</t>
  </si>
  <si>
    <t>2Q</t>
  </si>
  <si>
    <t>3Q</t>
  </si>
  <si>
    <t>4Q</t>
  </si>
  <si>
    <t>CENA za 1m3</t>
  </si>
  <si>
    <t>Odhad spotřeby</t>
  </si>
  <si>
    <t>Částka</t>
  </si>
  <si>
    <t>Celkem</t>
  </si>
  <si>
    <t>ELEKTŘINA - počítáno dle smluveného odběru pro rok 2007</t>
  </si>
  <si>
    <t>CENA za 1KWh</t>
  </si>
  <si>
    <t>Smluvený odběr Mwh</t>
  </si>
  <si>
    <t>sazba za 1 GJ</t>
  </si>
  <si>
    <t>smluvený příkon MW</t>
  </si>
  <si>
    <t>CENA za 1 KW</t>
  </si>
  <si>
    <t>CELKEM</t>
  </si>
  <si>
    <t>přepočítaná spotřeba GJ</t>
  </si>
  <si>
    <t>Pronajímatelná plocha (m2)</t>
  </si>
  <si>
    <t>Kalkulace úklidu vnitřních společných prostor U-CENTER</t>
  </si>
  <si>
    <t>Úklid společné prostory celkem / rok</t>
  </si>
  <si>
    <t>Odhad spotřeby GJ</t>
  </si>
  <si>
    <t>optimalizace nákladů</t>
  </si>
  <si>
    <t>Úklid parking 1.NP - 3.PP / rok</t>
  </si>
  <si>
    <t>Úklid sklady 1.NP - 3.PP / rok</t>
  </si>
  <si>
    <t>Cena po odpočtu úklidu parkingu a skladů</t>
  </si>
  <si>
    <t>Objekt:</t>
  </si>
  <si>
    <t>Adresa:</t>
  </si>
  <si>
    <t>CENA CELKEM  SPOLEČNÉ PLOCHY</t>
  </si>
  <si>
    <t>CENA CELKEM SPOLEČNÉ PLOCHY</t>
  </si>
  <si>
    <t>SVJ Nevanova 5,3,1, Praha 6</t>
  </si>
  <si>
    <t>Nevanova 1049/1, Praha 6 - Řepy, 163 00</t>
  </si>
  <si>
    <t>TEPLO - spotřeba dle odběrového diagramu 900 GJ / rok</t>
  </si>
  <si>
    <t>TUV - spotřeba dle odběrového diagramu1200 GJ / rok</t>
  </si>
  <si>
    <t>Čištění vnitřních oken spol.prostor</t>
  </si>
  <si>
    <t xml:space="preserve">Ekonomický  management </t>
  </si>
  <si>
    <t>Cena 
měsíční</t>
  </si>
  <si>
    <t>Cena roční</t>
  </si>
  <si>
    <t>Poznámka</t>
  </si>
  <si>
    <t xml:space="preserve"> byty + nebytové prostory</t>
  </si>
  <si>
    <t>Odměny za činnost výboru SVJ</t>
  </si>
  <si>
    <t>Výtahy</t>
  </si>
  <si>
    <t>Admin.-správní management</t>
  </si>
  <si>
    <t>DDD spol.prostor</t>
  </si>
  <si>
    <t>Operativní úklid spol. prostor</t>
  </si>
  <si>
    <t>Četnost</t>
  </si>
  <si>
    <t>VODA - dle projektu spotřeba 3000 m3 / rok</t>
  </si>
  <si>
    <t>ZOTK</t>
  </si>
  <si>
    <t>Hydranty a PHP</t>
  </si>
  <si>
    <t>Elektroinstalace</t>
  </si>
  <si>
    <t>Hromosvody</t>
  </si>
  <si>
    <t>Plynová zařízení</t>
  </si>
  <si>
    <t>cena</t>
  </si>
  <si>
    <t>perioda 1/roky</t>
  </si>
  <si>
    <t>dle ČSN/EN</t>
  </si>
  <si>
    <t>vyhl.85/1978</t>
  </si>
  <si>
    <t>274002, 07</t>
  </si>
  <si>
    <t>§ 7 vyhl. 246/01</t>
  </si>
  <si>
    <t>Nouzové osvětlení, piktogramy</t>
  </si>
  <si>
    <r>
      <t>Revize a odborné prohlídky</t>
    </r>
    <r>
      <rPr>
        <b/>
        <sz val="12"/>
        <rFont val="Times New Roman"/>
        <family val="1"/>
      </rPr>
      <t xml:space="preserve"> mimo paušál společné prostory</t>
    </r>
  </si>
  <si>
    <t>Revize mimo paušál /viz. det.</t>
  </si>
  <si>
    <t>položka 9</t>
  </si>
  <si>
    <t xml:space="preserve">Admin.provoz SVJ, telefony </t>
  </si>
  <si>
    <t>Technický management/domovník</t>
  </si>
  <si>
    <t>Ostatní služby</t>
  </si>
  <si>
    <t>Infrastrukturální management / z provozního fondu</t>
  </si>
  <si>
    <t>Služba spojené s užíváním bytů / ze záloh na služby</t>
  </si>
  <si>
    <t>Výtahy - servis a odborné prohlídky</t>
  </si>
  <si>
    <t>Materiál - drobné výdaje</t>
  </si>
  <si>
    <t>PŘEDBĚŽNÝ BUDGET DOMU A SPOL. PROSTOR PRO ROK 2011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</si>
</sst>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[$-405]d\.\ mmmm\ yyyy"/>
    <numFmt numFmtId="166" formatCode="#,##0.00_ ;\-#,##0.00\ "/>
    <numFmt numFmtId="167" formatCode="_-* #,##0.000\ &quot;Kč&quot;_-;\-* #,##0.000\ &quot;Kč&quot;_-;_-* &quot;-&quot;??\ &quot;Kč&quot;_-;_-@_-"/>
    <numFmt numFmtId="168" formatCode="_-* #,##0.0\ &quot;Kč&quot;_-;\-* #,##0.0\ &quot;Kč&quot;_-;_-* &quot;-&quot;??\ &quot;Kč&quot;_-;_-@_-"/>
    <numFmt numFmtId="169" formatCode="_-* #,##0.0\ _K_č_-;\-* #,##0.0\ _K_č_-;_-* &quot;-&quot;?\ _K_č_-;_-@_-"/>
    <numFmt numFmtId="170" formatCode="_-* #,##0\ &quot;Kč&quot;_-;\-* #,##0\ &quot;Kč&quot;_-;_-* &quot;-&quot;??\ &quot;Kč&quot;_-;_-@_-"/>
  </numFmts>
  <fonts count="5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8"/>
      <name val="Times New Roman"/>
      <family val="1"/>
    </font>
    <font>
      <sz val="18"/>
      <name val="Times New Roman"/>
      <family val="1"/>
    </font>
    <font>
      <b/>
      <sz val="16"/>
      <color indexed="58"/>
      <name val="Times New Roman"/>
      <family val="1"/>
    </font>
    <font>
      <sz val="16"/>
      <name val="Times New Roman"/>
      <family val="1"/>
    </font>
    <font>
      <b/>
      <sz val="11"/>
      <color indexed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 wrapText="1"/>
    </xf>
    <xf numFmtId="4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44" fontId="0" fillId="34" borderId="0" xfId="39" applyFon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44" fontId="0" fillId="35" borderId="0" xfId="39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 wrapText="1"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44" fontId="3" fillId="35" borderId="12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42" fontId="3" fillId="33" borderId="12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13" xfId="0" applyFill="1" applyBorder="1" applyAlignment="1">
      <alignment horizontal="center" wrapText="1"/>
    </xf>
    <xf numFmtId="44" fontId="0" fillId="34" borderId="13" xfId="39" applyFont="1" applyFill="1" applyBorder="1" applyAlignment="1">
      <alignment/>
    </xf>
    <xf numFmtId="0" fontId="0" fillId="34" borderId="13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44" fontId="0" fillId="34" borderId="13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44" fontId="0" fillId="35" borderId="13" xfId="0" applyNumberForma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42" fontId="3" fillId="36" borderId="16" xfId="0" applyNumberFormat="1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13" xfId="0" applyFill="1" applyBorder="1" applyAlignment="1">
      <alignment horizontal="center" wrapText="1"/>
    </xf>
    <xf numFmtId="44" fontId="0" fillId="36" borderId="13" xfId="39" applyFont="1" applyFill="1" applyBorder="1" applyAlignment="1">
      <alignment/>
    </xf>
    <xf numFmtId="44" fontId="0" fillId="36" borderId="13" xfId="0" applyNumberFormat="1" applyFill="1" applyBorder="1" applyAlignment="1">
      <alignment/>
    </xf>
    <xf numFmtId="0" fontId="0" fillId="36" borderId="12" xfId="0" applyFill="1" applyBorder="1" applyAlignment="1">
      <alignment horizontal="center"/>
    </xf>
    <xf numFmtId="44" fontId="0" fillId="36" borderId="12" xfId="39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6" xfId="0" applyFill="1" applyBorder="1" applyAlignment="1">
      <alignment/>
    </xf>
    <xf numFmtId="0" fontId="0" fillId="33" borderId="13" xfId="0" applyFill="1" applyBorder="1" applyAlignment="1">
      <alignment/>
    </xf>
    <xf numFmtId="44" fontId="0" fillId="33" borderId="17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horizontal="center" wrapText="1"/>
    </xf>
    <xf numFmtId="44" fontId="0" fillId="33" borderId="13" xfId="39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44" fontId="0" fillId="34" borderId="10" xfId="0" applyNumberFormat="1" applyFill="1" applyBorder="1" applyAlignment="1">
      <alignment/>
    </xf>
    <xf numFmtId="44" fontId="3" fillId="34" borderId="11" xfId="0" applyNumberFormat="1" applyFont="1" applyFill="1" applyBorder="1" applyAlignment="1">
      <alignment/>
    </xf>
    <xf numFmtId="0" fontId="0" fillId="36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4" fontId="0" fillId="0" borderId="0" xfId="0" applyNumberFormat="1" applyFill="1" applyBorder="1" applyAlignment="1">
      <alignment/>
    </xf>
    <xf numFmtId="44" fontId="0" fillId="0" borderId="0" xfId="39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70" fontId="3" fillId="34" borderId="19" xfId="0" applyNumberFormat="1" applyFont="1" applyFill="1" applyBorder="1" applyAlignment="1">
      <alignment/>
    </xf>
    <xf numFmtId="0" fontId="0" fillId="0" borderId="0" xfId="39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170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4" fontId="0" fillId="0" borderId="0" xfId="0" applyNumberFormat="1" applyFill="1" applyBorder="1" applyAlignment="1">
      <alignment/>
    </xf>
    <xf numFmtId="44" fontId="3" fillId="0" borderId="0" xfId="0" applyNumberFormat="1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42" fontId="0" fillId="0" borderId="0" xfId="0" applyNumberFormat="1" applyFill="1" applyBorder="1" applyAlignment="1">
      <alignment/>
    </xf>
    <xf numFmtId="42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7" borderId="20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vertical="center" wrapText="1"/>
    </xf>
    <xf numFmtId="0" fontId="2" fillId="37" borderId="13" xfId="0" applyFont="1" applyFill="1" applyBorder="1" applyAlignment="1">
      <alignment horizontal="center" vertical="center" wrapText="1"/>
    </xf>
    <xf numFmtId="42" fontId="2" fillId="37" borderId="13" xfId="39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42" fontId="2" fillId="37" borderId="21" xfId="39" applyNumberFormat="1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vertical="center" wrapText="1"/>
    </xf>
    <xf numFmtId="0" fontId="2" fillId="37" borderId="23" xfId="0" applyFont="1" applyFill="1" applyBorder="1" applyAlignment="1">
      <alignment horizontal="center" vertical="center" wrapText="1"/>
    </xf>
    <xf numFmtId="42" fontId="2" fillId="37" borderId="23" xfId="39" applyNumberFormat="1" applyFont="1" applyFill="1" applyBorder="1" applyAlignment="1">
      <alignment vertical="center" wrapText="1"/>
    </xf>
    <xf numFmtId="1" fontId="2" fillId="37" borderId="23" xfId="39" applyNumberFormat="1" applyFont="1" applyFill="1" applyBorder="1" applyAlignment="1">
      <alignment vertical="center" wrapText="1"/>
    </xf>
    <xf numFmtId="0" fontId="2" fillId="37" borderId="24" xfId="0" applyFont="1" applyFill="1" applyBorder="1" applyAlignment="1">
      <alignment horizontal="center" vertical="center" wrapText="1"/>
    </xf>
    <xf numFmtId="42" fontId="2" fillId="37" borderId="25" xfId="3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horizontal="right" wrapText="1"/>
    </xf>
    <xf numFmtId="0" fontId="1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8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" fontId="2" fillId="37" borderId="13" xfId="39" applyNumberFormat="1" applyFont="1" applyFill="1" applyBorder="1" applyAlignment="1">
      <alignment vertical="center" wrapText="1"/>
    </xf>
    <xf numFmtId="0" fontId="11" fillId="33" borderId="20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wrapText="1"/>
    </xf>
    <xf numFmtId="0" fontId="11" fillId="33" borderId="13" xfId="0" applyNumberFormat="1" applyFont="1" applyFill="1" applyBorder="1" applyAlignment="1">
      <alignment horizontal="center" wrapText="1"/>
    </xf>
    <xf numFmtId="42" fontId="11" fillId="33" borderId="13" xfId="39" applyNumberFormat="1" applyFont="1" applyFill="1" applyBorder="1" applyAlignment="1">
      <alignment wrapText="1"/>
    </xf>
    <xf numFmtId="0" fontId="11" fillId="33" borderId="13" xfId="0" applyFont="1" applyFill="1" applyBorder="1" applyAlignment="1">
      <alignment horizontal="center" wrapText="1"/>
    </xf>
    <xf numFmtId="12" fontId="11" fillId="33" borderId="13" xfId="0" applyNumberFormat="1" applyFont="1" applyFill="1" applyBorder="1" applyAlignment="1">
      <alignment horizontal="center" wrapText="1"/>
    </xf>
    <xf numFmtId="42" fontId="11" fillId="33" borderId="21" xfId="0" applyNumberFormat="1" applyFont="1" applyFill="1" applyBorder="1" applyAlignment="1">
      <alignment horizontal="right" wrapText="1"/>
    </xf>
    <xf numFmtId="0" fontId="11" fillId="33" borderId="26" xfId="0" applyNumberFormat="1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left" wrapText="1"/>
    </xf>
    <xf numFmtId="0" fontId="11" fillId="33" borderId="27" xfId="0" applyFont="1" applyFill="1" applyBorder="1" applyAlignment="1">
      <alignment/>
    </xf>
    <xf numFmtId="0" fontId="11" fillId="33" borderId="28" xfId="0" applyFont="1" applyFill="1" applyBorder="1" applyAlignment="1">
      <alignment wrapText="1"/>
    </xf>
    <xf numFmtId="0" fontId="11" fillId="33" borderId="28" xfId="0" applyFont="1" applyFill="1" applyBorder="1" applyAlignment="1">
      <alignment/>
    </xf>
    <xf numFmtId="42" fontId="11" fillId="33" borderId="29" xfId="0" applyNumberFormat="1" applyFont="1" applyFill="1" applyBorder="1" applyAlignment="1">
      <alignment/>
    </xf>
    <xf numFmtId="0" fontId="11" fillId="33" borderId="30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wrapText="1"/>
    </xf>
    <xf numFmtId="0" fontId="11" fillId="33" borderId="17" xfId="0" applyNumberFormat="1" applyFont="1" applyFill="1" applyBorder="1" applyAlignment="1">
      <alignment horizontal="center" wrapText="1"/>
    </xf>
    <xf numFmtId="42" fontId="11" fillId="33" borderId="17" xfId="39" applyNumberFormat="1" applyFont="1" applyFill="1" applyBorder="1" applyAlignment="1">
      <alignment wrapText="1"/>
    </xf>
    <xf numFmtId="0" fontId="11" fillId="33" borderId="17" xfId="0" applyFont="1" applyFill="1" applyBorder="1" applyAlignment="1">
      <alignment horizontal="center" wrapText="1"/>
    </xf>
    <xf numFmtId="12" fontId="11" fillId="33" borderId="17" xfId="0" applyNumberFormat="1" applyFont="1" applyFill="1" applyBorder="1" applyAlignment="1">
      <alignment horizontal="center" wrapText="1"/>
    </xf>
    <xf numFmtId="42" fontId="11" fillId="33" borderId="31" xfId="0" applyNumberFormat="1" applyFont="1" applyFill="1" applyBorder="1" applyAlignment="1">
      <alignment horizontal="right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42" fontId="13" fillId="33" borderId="33" xfId="39" applyNumberFormat="1" applyFont="1" applyFill="1" applyBorder="1" applyAlignment="1">
      <alignment horizontal="center" vertical="center" wrapText="1"/>
    </xf>
    <xf numFmtId="9" fontId="13" fillId="33" borderId="33" xfId="0" applyNumberFormat="1" applyFont="1" applyFill="1" applyBorder="1" applyAlignment="1">
      <alignment horizontal="center" vertical="center" wrapText="1"/>
    </xf>
    <xf numFmtId="42" fontId="13" fillId="33" borderId="34" xfId="0" applyNumberFormat="1" applyFont="1" applyFill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42" fontId="2" fillId="0" borderId="13" xfId="39" applyNumberFormat="1" applyFont="1" applyFill="1" applyBorder="1" applyAlignment="1">
      <alignment vertical="center" wrapText="1"/>
    </xf>
    <xf numFmtId="1" fontId="2" fillId="0" borderId="13" xfId="39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wrapText="1"/>
    </xf>
    <xf numFmtId="0" fontId="10" fillId="39" borderId="20" xfId="0" applyFont="1" applyFill="1" applyBorder="1" applyAlignment="1">
      <alignment horizontal="center" vertical="center" wrapText="1"/>
    </xf>
    <xf numFmtId="0" fontId="10" fillId="39" borderId="11" xfId="0" applyFont="1" applyFill="1" applyBorder="1" applyAlignment="1">
      <alignment vertical="center" wrapText="1"/>
    </xf>
    <xf numFmtId="1" fontId="10" fillId="39" borderId="11" xfId="0" applyNumberFormat="1" applyFont="1" applyFill="1" applyBorder="1" applyAlignment="1">
      <alignment vertical="center" wrapText="1"/>
    </xf>
    <xf numFmtId="0" fontId="2" fillId="39" borderId="21" xfId="0" applyFont="1" applyFill="1" applyBorder="1" applyAlignment="1">
      <alignment wrapText="1"/>
    </xf>
    <xf numFmtId="0" fontId="2" fillId="39" borderId="2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9" fillId="39" borderId="30" xfId="0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/>
    </xf>
    <xf numFmtId="0" fontId="9" fillId="39" borderId="35" xfId="0" applyFont="1" applyFill="1" applyBorder="1" applyAlignment="1">
      <alignment horizontal="center" vertical="center"/>
    </xf>
    <xf numFmtId="0" fontId="9" fillId="36" borderId="36" xfId="0" applyFont="1" applyFill="1" applyBorder="1" applyAlignment="1">
      <alignment horizontal="center" vertical="center"/>
    </xf>
    <xf numFmtId="0" fontId="9" fillId="36" borderId="37" xfId="0" applyFont="1" applyFill="1" applyBorder="1" applyAlignment="1">
      <alignment horizontal="center" vertical="center"/>
    </xf>
    <xf numFmtId="0" fontId="9" fillId="36" borderId="37" xfId="0" applyFont="1" applyFill="1" applyBorder="1" applyAlignment="1">
      <alignment horizontal="center" vertical="center" wrapText="1"/>
    </xf>
    <xf numFmtId="0" fontId="9" fillId="36" borderId="38" xfId="0" applyFont="1" applyFill="1" applyBorder="1" applyAlignment="1">
      <alignment horizontal="center" vertical="center"/>
    </xf>
    <xf numFmtId="0" fontId="10" fillId="40" borderId="39" xfId="0" applyFont="1" applyFill="1" applyBorder="1" applyAlignment="1">
      <alignment horizontal="left"/>
    </xf>
    <xf numFmtId="0" fontId="2" fillId="40" borderId="40" xfId="0" applyFont="1" applyFill="1" applyBorder="1" applyAlignment="1">
      <alignment/>
    </xf>
    <xf numFmtId="0" fontId="2" fillId="40" borderId="41" xfId="0" applyFont="1" applyFill="1" applyBorder="1" applyAlignment="1">
      <alignment/>
    </xf>
    <xf numFmtId="0" fontId="2" fillId="40" borderId="42" xfId="0" applyFont="1" applyFill="1" applyBorder="1" applyAlignment="1">
      <alignment/>
    </xf>
    <xf numFmtId="0" fontId="2" fillId="40" borderId="43" xfId="0" applyFont="1" applyFill="1" applyBorder="1" applyAlignment="1">
      <alignment/>
    </xf>
    <xf numFmtId="44" fontId="12" fillId="40" borderId="44" xfId="0" applyNumberFormat="1" applyFont="1" applyFill="1" applyBorder="1" applyAlignment="1">
      <alignment/>
    </xf>
    <xf numFmtId="0" fontId="10" fillId="40" borderId="45" xfId="0" applyFont="1" applyFill="1" applyBorder="1" applyAlignment="1">
      <alignment horizontal="left"/>
    </xf>
    <xf numFmtId="0" fontId="2" fillId="40" borderId="46" xfId="0" applyFont="1" applyFill="1" applyBorder="1" applyAlignment="1">
      <alignment/>
    </xf>
    <xf numFmtId="0" fontId="5" fillId="0" borderId="0" xfId="0" applyFont="1" applyAlignment="1">
      <alignment horizontal="left"/>
    </xf>
    <xf numFmtId="44" fontId="12" fillId="40" borderId="45" xfId="0" applyNumberFormat="1" applyFont="1" applyFill="1" applyBorder="1" applyAlignment="1">
      <alignment horizontal="center"/>
    </xf>
    <xf numFmtId="44" fontId="12" fillId="40" borderId="46" xfId="0" applyNumberFormat="1" applyFont="1" applyFill="1" applyBorder="1" applyAlignment="1">
      <alignment horizontal="center"/>
    </xf>
    <xf numFmtId="0" fontId="2" fillId="40" borderId="41" xfId="0" applyFont="1" applyFill="1" applyBorder="1" applyAlignment="1">
      <alignment horizontal="center"/>
    </xf>
    <xf numFmtId="0" fontId="2" fillId="40" borderId="47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42" fontId="3" fillId="36" borderId="48" xfId="0" applyNumberFormat="1" applyFont="1" applyFill="1" applyBorder="1" applyAlignment="1">
      <alignment horizontal="center" vertical="center" wrapText="1"/>
    </xf>
    <xf numFmtId="0" fontId="3" fillId="36" borderId="45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wrapText="1"/>
    </xf>
    <xf numFmtId="0" fontId="3" fillId="34" borderId="50" xfId="0" applyFont="1" applyFill="1" applyBorder="1" applyAlignment="1">
      <alignment horizontal="center" wrapText="1"/>
    </xf>
    <xf numFmtId="0" fontId="3" fillId="36" borderId="49" xfId="0" applyFont="1" applyFill="1" applyBorder="1" applyAlignment="1">
      <alignment horizontal="center" wrapText="1"/>
    </xf>
    <xf numFmtId="0" fontId="3" fillId="36" borderId="50" xfId="0" applyFont="1" applyFill="1" applyBorder="1" applyAlignment="1">
      <alignment horizontal="center" wrapText="1"/>
    </xf>
    <xf numFmtId="0" fontId="0" fillId="35" borderId="2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4" borderId="26" xfId="0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3" fillId="34" borderId="13" xfId="0" applyFont="1" applyFill="1" applyBorder="1" applyAlignment="1">
      <alignment horizontal="center" wrapText="1"/>
    </xf>
    <xf numFmtId="44" fontId="3" fillId="34" borderId="13" xfId="0" applyNumberFormat="1" applyFont="1" applyFill="1" applyBorder="1" applyAlignment="1">
      <alignment horizontal="center"/>
    </xf>
    <xf numFmtId="42" fontId="13" fillId="40" borderId="51" xfId="0" applyNumberFormat="1" applyFont="1" applyFill="1" applyBorder="1" applyAlignment="1">
      <alignment/>
    </xf>
    <xf numFmtId="42" fontId="13" fillId="39" borderId="11" xfId="0" applyNumberFormat="1" applyFont="1" applyFill="1" applyBorder="1" applyAlignment="1">
      <alignment vertical="center" wrapText="1"/>
    </xf>
    <xf numFmtId="42" fontId="13" fillId="39" borderId="17" xfId="0" applyNumberFormat="1" applyFont="1" applyFill="1" applyBorder="1" applyAlignment="1">
      <alignment horizontal="center" vertical="center" wrapText="1"/>
    </xf>
    <xf numFmtId="42" fontId="13" fillId="40" borderId="39" xfId="0" applyNumberFormat="1" applyFont="1" applyFill="1" applyBorder="1" applyAlignment="1">
      <alignment horizontal="center" vertical="center"/>
    </xf>
    <xf numFmtId="42" fontId="13" fillId="40" borderId="40" xfId="0" applyNumberFormat="1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vertical="center"/>
    </xf>
    <xf numFmtId="0" fontId="13" fillId="39" borderId="17" xfId="0" applyFont="1" applyFill="1" applyBorder="1" applyAlignment="1">
      <alignment horizontal="left" vertical="center"/>
    </xf>
    <xf numFmtId="0" fontId="13" fillId="39" borderId="13" xfId="0" applyFont="1" applyFill="1" applyBorder="1" applyAlignment="1">
      <alignment horizontal="left" vertical="center" wrapText="1"/>
    </xf>
    <xf numFmtId="0" fontId="11" fillId="39" borderId="13" xfId="0" applyFont="1" applyFill="1" applyBorder="1" applyAlignment="1">
      <alignment horizontal="center" vertical="center" wrapText="1"/>
    </xf>
    <xf numFmtId="42" fontId="11" fillId="39" borderId="13" xfId="39" applyNumberFormat="1" applyFont="1" applyFill="1" applyBorder="1" applyAlignment="1">
      <alignment vertical="center" wrapText="1"/>
    </xf>
    <xf numFmtId="1" fontId="11" fillId="39" borderId="13" xfId="39" applyNumberFormat="1" applyFont="1" applyFill="1" applyBorder="1" applyAlignment="1">
      <alignment vertical="center" wrapText="1"/>
    </xf>
    <xf numFmtId="42" fontId="13" fillId="39" borderId="13" xfId="39" applyNumberFormat="1" applyFont="1" applyFill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K18" sqref="K18"/>
    </sheetView>
  </sheetViews>
  <sheetFormatPr defaultColWidth="9.140625" defaultRowHeight="12.75"/>
  <cols>
    <col min="1" max="1" width="11.28125" style="99" customWidth="1"/>
    <col min="2" max="2" width="29.57421875" style="99" customWidth="1"/>
    <col min="3" max="3" width="10.8515625" style="99" bestFit="1" customWidth="1"/>
    <col min="4" max="4" width="15.7109375" style="99" customWidth="1"/>
    <col min="5" max="5" width="10.421875" style="99" customWidth="1"/>
    <col min="6" max="6" width="15.7109375" style="99" customWidth="1"/>
    <col min="7" max="7" width="8.7109375" style="99" customWidth="1"/>
    <col min="8" max="8" width="25.7109375" style="118" customWidth="1"/>
    <col min="9" max="9" width="9.140625" style="99" customWidth="1"/>
    <col min="10" max="11" width="14.28125" style="99" bestFit="1" customWidth="1"/>
    <col min="12" max="13" width="9.140625" style="99" customWidth="1"/>
    <col min="14" max="14" width="10.57421875" style="99" bestFit="1" customWidth="1"/>
    <col min="15" max="15" width="11.57421875" style="99" bestFit="1" customWidth="1"/>
    <col min="16" max="16384" width="9.140625" style="99" customWidth="1"/>
  </cols>
  <sheetData>
    <row r="1" s="67" customFormat="1" ht="11.25" customHeight="1">
      <c r="H1" s="98"/>
    </row>
    <row r="2" spans="1:8" s="69" customFormat="1" ht="19.5" customHeight="1">
      <c r="A2" s="68" t="s">
        <v>50</v>
      </c>
      <c r="B2" s="68"/>
      <c r="C2" s="68" t="s">
        <v>54</v>
      </c>
      <c r="D2" s="68"/>
      <c r="E2" s="68"/>
      <c r="F2" s="68"/>
      <c r="G2" s="68"/>
      <c r="H2" s="122"/>
    </row>
    <row r="3" spans="1:8" s="69" customFormat="1" ht="19.5" customHeight="1">
      <c r="A3" s="68" t="s">
        <v>51</v>
      </c>
      <c r="B3" s="68"/>
      <c r="C3" s="69" t="s">
        <v>55</v>
      </c>
      <c r="H3" s="122"/>
    </row>
    <row r="4" spans="1:8" s="67" customFormat="1" ht="24.75" customHeight="1">
      <c r="A4" s="180" t="s">
        <v>93</v>
      </c>
      <c r="B4" s="180"/>
      <c r="C4" s="180"/>
      <c r="D4" s="180"/>
      <c r="E4" s="180"/>
      <c r="F4" s="180"/>
      <c r="G4" s="180"/>
      <c r="H4" s="180"/>
    </row>
    <row r="5" spans="1:8" s="67" customFormat="1" ht="6" customHeight="1" thickBot="1">
      <c r="A5" s="180"/>
      <c r="B5" s="180"/>
      <c r="C5" s="180"/>
      <c r="D5" s="180"/>
      <c r="E5" s="180"/>
      <c r="F5" s="180"/>
      <c r="G5" s="180"/>
      <c r="H5" s="98"/>
    </row>
    <row r="6" spans="1:8" ht="30" customHeight="1">
      <c r="A6" s="168" t="s">
        <v>18</v>
      </c>
      <c r="B6" s="169" t="s">
        <v>16</v>
      </c>
      <c r="C6" s="169" t="s">
        <v>11</v>
      </c>
      <c r="D6" s="170" t="s">
        <v>60</v>
      </c>
      <c r="E6" s="170" t="s">
        <v>69</v>
      </c>
      <c r="F6" s="170" t="s">
        <v>61</v>
      </c>
      <c r="G6" s="169" t="s">
        <v>17</v>
      </c>
      <c r="H6" s="171" t="s">
        <v>62</v>
      </c>
    </row>
    <row r="7" spans="1:8" ht="15" customHeight="1">
      <c r="A7" s="163"/>
      <c r="B7" s="207" t="s">
        <v>90</v>
      </c>
      <c r="C7" s="164"/>
      <c r="D7" s="165"/>
      <c r="E7" s="165"/>
      <c r="F7" s="203">
        <f>SUM(F8:F20)</f>
        <v>1470120</v>
      </c>
      <c r="G7" s="166"/>
      <c r="H7" s="167"/>
    </row>
    <row r="8" spans="1:8" ht="15" customHeight="1">
      <c r="A8" s="150">
        <v>1</v>
      </c>
      <c r="B8" s="151" t="s">
        <v>91</v>
      </c>
      <c r="C8" s="152">
        <v>1</v>
      </c>
      <c r="D8" s="153">
        <v>11500</v>
      </c>
      <c r="E8" s="154">
        <v>4</v>
      </c>
      <c r="F8" s="153">
        <f>E8*D8</f>
        <v>46000</v>
      </c>
      <c r="G8" s="155" t="s">
        <v>0</v>
      </c>
      <c r="H8" s="156"/>
    </row>
    <row r="9" spans="1:8" ht="15" customHeight="1">
      <c r="A9" s="150">
        <v>2</v>
      </c>
      <c r="B9" s="151" t="s">
        <v>1</v>
      </c>
      <c r="C9" s="152">
        <v>1</v>
      </c>
      <c r="D9" s="153">
        <v>22000</v>
      </c>
      <c r="E9" s="154">
        <v>3</v>
      </c>
      <c r="F9" s="153">
        <f aca="true" t="shared" si="0" ref="F9:F20">E9*D9</f>
        <v>66000</v>
      </c>
      <c r="G9" s="155" t="s">
        <v>0</v>
      </c>
      <c r="H9" s="156"/>
    </row>
    <row r="10" spans="1:8" ht="15" customHeight="1">
      <c r="A10" s="150">
        <v>3</v>
      </c>
      <c r="B10" s="151" t="s">
        <v>2</v>
      </c>
      <c r="C10" s="152">
        <v>1</v>
      </c>
      <c r="D10" s="153">
        <v>46500</v>
      </c>
      <c r="E10" s="154">
        <v>4</v>
      </c>
      <c r="F10" s="153">
        <f t="shared" si="0"/>
        <v>186000</v>
      </c>
      <c r="G10" s="155" t="s">
        <v>0</v>
      </c>
      <c r="H10" s="156"/>
    </row>
    <row r="11" spans="1:8" ht="15" customHeight="1">
      <c r="A11" s="150">
        <v>4</v>
      </c>
      <c r="B11" s="151" t="s">
        <v>3</v>
      </c>
      <c r="C11" s="152">
        <v>1</v>
      </c>
      <c r="D11" s="153">
        <v>49000</v>
      </c>
      <c r="E11" s="154">
        <v>9</v>
      </c>
      <c r="F11" s="153">
        <f t="shared" si="0"/>
        <v>441000</v>
      </c>
      <c r="G11" s="155" t="s">
        <v>0</v>
      </c>
      <c r="H11" s="156"/>
    </row>
    <row r="12" spans="1:8" ht="15" customHeight="1">
      <c r="A12" s="150">
        <v>5</v>
      </c>
      <c r="B12" s="151" t="s">
        <v>4</v>
      </c>
      <c r="C12" s="152">
        <v>1</v>
      </c>
      <c r="D12" s="153">
        <v>50000</v>
      </c>
      <c r="E12" s="154">
        <v>12</v>
      </c>
      <c r="F12" s="153">
        <f t="shared" si="0"/>
        <v>600000</v>
      </c>
      <c r="G12" s="155" t="s">
        <v>0</v>
      </c>
      <c r="H12" s="156"/>
    </row>
    <row r="13" spans="1:8" ht="15" customHeight="1">
      <c r="A13" s="150">
        <v>6</v>
      </c>
      <c r="B13" s="151" t="s">
        <v>5</v>
      </c>
      <c r="C13" s="152">
        <v>1</v>
      </c>
      <c r="D13" s="153">
        <v>35500</v>
      </c>
      <c r="E13" s="154">
        <v>2</v>
      </c>
      <c r="F13" s="153">
        <f t="shared" si="0"/>
        <v>71000</v>
      </c>
      <c r="G13" s="155" t="s">
        <v>0</v>
      </c>
      <c r="H13" s="156"/>
    </row>
    <row r="14" spans="1:8" ht="15" customHeight="1">
      <c r="A14" s="150">
        <v>7</v>
      </c>
      <c r="B14" s="151" t="s">
        <v>7</v>
      </c>
      <c r="C14" s="152">
        <v>1</v>
      </c>
      <c r="D14" s="153">
        <v>2410</v>
      </c>
      <c r="E14" s="154">
        <v>12</v>
      </c>
      <c r="F14" s="153">
        <f>E14*D14</f>
        <v>28920</v>
      </c>
      <c r="G14" s="155" t="s">
        <v>0</v>
      </c>
      <c r="H14" s="156"/>
    </row>
    <row r="15" spans="1:8" ht="15" customHeight="1">
      <c r="A15" s="150">
        <v>8</v>
      </c>
      <c r="B15" s="151" t="s">
        <v>8</v>
      </c>
      <c r="C15" s="152">
        <v>1</v>
      </c>
      <c r="D15" s="153">
        <v>250</v>
      </c>
      <c r="E15" s="154">
        <v>12</v>
      </c>
      <c r="F15" s="153">
        <f>E15*D15</f>
        <v>3000</v>
      </c>
      <c r="G15" s="155" t="s">
        <v>0</v>
      </c>
      <c r="H15" s="156"/>
    </row>
    <row r="16" spans="1:8" ht="15" customHeight="1">
      <c r="A16" s="150" t="s">
        <v>19</v>
      </c>
      <c r="B16" s="151" t="s">
        <v>9</v>
      </c>
      <c r="C16" s="152">
        <v>1</v>
      </c>
      <c r="D16" s="153">
        <v>500</v>
      </c>
      <c r="E16" s="154">
        <v>6</v>
      </c>
      <c r="F16" s="153">
        <f t="shared" si="0"/>
        <v>3000</v>
      </c>
      <c r="G16" s="155" t="s">
        <v>0</v>
      </c>
      <c r="H16" s="156"/>
    </row>
    <row r="17" spans="1:8" ht="15" customHeight="1">
      <c r="A17" s="150" t="s">
        <v>20</v>
      </c>
      <c r="B17" s="151" t="s">
        <v>58</v>
      </c>
      <c r="C17" s="152">
        <v>1</v>
      </c>
      <c r="D17" s="153">
        <v>500</v>
      </c>
      <c r="E17" s="154">
        <v>4</v>
      </c>
      <c r="F17" s="153">
        <f t="shared" si="0"/>
        <v>2000</v>
      </c>
      <c r="G17" s="155" t="s">
        <v>0</v>
      </c>
      <c r="H17" s="156"/>
    </row>
    <row r="18" spans="1:8" ht="15" customHeight="1">
      <c r="A18" s="150" t="s">
        <v>21</v>
      </c>
      <c r="B18" s="151" t="s">
        <v>68</v>
      </c>
      <c r="C18" s="152">
        <v>1</v>
      </c>
      <c r="D18" s="153">
        <v>800</v>
      </c>
      <c r="E18" s="154">
        <v>4</v>
      </c>
      <c r="F18" s="153">
        <f t="shared" si="0"/>
        <v>3200</v>
      </c>
      <c r="G18" s="155" t="s">
        <v>0</v>
      </c>
      <c r="H18" s="156"/>
    </row>
    <row r="19" spans="1:8" ht="15" customHeight="1">
      <c r="A19" s="150">
        <v>10</v>
      </c>
      <c r="B19" s="151" t="s">
        <v>10</v>
      </c>
      <c r="C19" s="152">
        <v>1</v>
      </c>
      <c r="D19" s="153">
        <v>5000</v>
      </c>
      <c r="E19" s="154">
        <v>3</v>
      </c>
      <c r="F19" s="153">
        <f t="shared" si="0"/>
        <v>15000</v>
      </c>
      <c r="G19" s="155" t="s">
        <v>0</v>
      </c>
      <c r="H19" s="156"/>
    </row>
    <row r="20" spans="1:8" ht="15" customHeight="1">
      <c r="A20" s="150">
        <v>11</v>
      </c>
      <c r="B20" s="151" t="s">
        <v>67</v>
      </c>
      <c r="C20" s="152">
        <v>1</v>
      </c>
      <c r="D20" s="153">
        <v>1250</v>
      </c>
      <c r="E20" s="154">
        <v>4</v>
      </c>
      <c r="F20" s="153">
        <f t="shared" si="0"/>
        <v>5000</v>
      </c>
      <c r="G20" s="155" t="s">
        <v>0</v>
      </c>
      <c r="H20" s="156"/>
    </row>
    <row r="21" spans="1:8" ht="15" customHeight="1">
      <c r="A21" s="157"/>
      <c r="B21" s="206" t="s">
        <v>89</v>
      </c>
      <c r="C21" s="158"/>
      <c r="D21" s="158"/>
      <c r="E21" s="159"/>
      <c r="F21" s="202">
        <f>SUM(F22:F31)</f>
        <v>311620</v>
      </c>
      <c r="G21" s="158"/>
      <c r="H21" s="160"/>
    </row>
    <row r="22" spans="1:8" ht="15" customHeight="1">
      <c r="A22" s="150">
        <v>21</v>
      </c>
      <c r="B22" s="151" t="s">
        <v>66</v>
      </c>
      <c r="C22" s="152">
        <v>1</v>
      </c>
      <c r="D22" s="153">
        <f>60*160</f>
        <v>9600</v>
      </c>
      <c r="E22" s="154">
        <v>12</v>
      </c>
      <c r="F22" s="153">
        <f aca="true" t="shared" si="1" ref="F22:F27">E22*D22</f>
        <v>115200</v>
      </c>
      <c r="G22" s="155" t="s">
        <v>0</v>
      </c>
      <c r="H22" s="156"/>
    </row>
    <row r="23" spans="1:8" ht="15" customHeight="1">
      <c r="A23" s="150">
        <v>22</v>
      </c>
      <c r="B23" s="151" t="s">
        <v>87</v>
      </c>
      <c r="C23" s="152">
        <v>1</v>
      </c>
      <c r="D23" s="153">
        <v>2000</v>
      </c>
      <c r="E23" s="154">
        <v>12</v>
      </c>
      <c r="F23" s="153">
        <f t="shared" si="1"/>
        <v>24000</v>
      </c>
      <c r="G23" s="155" t="s">
        <v>0</v>
      </c>
      <c r="H23" s="156"/>
    </row>
    <row r="24" spans="1:8" ht="15" customHeight="1">
      <c r="A24" s="150">
        <v>23</v>
      </c>
      <c r="B24" s="151" t="s">
        <v>13</v>
      </c>
      <c r="C24" s="152">
        <v>1</v>
      </c>
      <c r="D24" s="153">
        <v>2000</v>
      </c>
      <c r="E24" s="154">
        <v>12</v>
      </c>
      <c r="F24" s="153">
        <f t="shared" si="1"/>
        <v>24000</v>
      </c>
      <c r="G24" s="155" t="s">
        <v>0</v>
      </c>
      <c r="H24" s="156"/>
    </row>
    <row r="25" spans="1:8" ht="15" customHeight="1">
      <c r="A25" s="150">
        <v>24</v>
      </c>
      <c r="B25" s="151" t="s">
        <v>84</v>
      </c>
      <c r="C25" s="152">
        <v>1</v>
      </c>
      <c r="D25" s="153">
        <f>'Revize mimo paušál'!G11</f>
        <v>29419.999999999996</v>
      </c>
      <c r="E25" s="154">
        <v>1</v>
      </c>
      <c r="F25" s="153">
        <f t="shared" si="1"/>
        <v>29419.999999999996</v>
      </c>
      <c r="G25" s="155" t="s">
        <v>0</v>
      </c>
      <c r="H25" s="156"/>
    </row>
    <row r="26" spans="1:8" ht="15" customHeight="1">
      <c r="A26" s="150">
        <v>25</v>
      </c>
      <c r="B26" s="151" t="s">
        <v>92</v>
      </c>
      <c r="C26" s="152">
        <v>1</v>
      </c>
      <c r="D26" s="153">
        <v>1000</v>
      </c>
      <c r="E26" s="154">
        <v>12</v>
      </c>
      <c r="F26" s="153">
        <f t="shared" si="1"/>
        <v>12000</v>
      </c>
      <c r="G26" s="155" t="s">
        <v>0</v>
      </c>
      <c r="H26" s="156"/>
    </row>
    <row r="27" spans="1:8" ht="15" customHeight="1">
      <c r="A27" s="150">
        <v>26</v>
      </c>
      <c r="B27" s="151" t="s">
        <v>6</v>
      </c>
      <c r="C27" s="152">
        <v>1</v>
      </c>
      <c r="D27" s="153">
        <v>0</v>
      </c>
      <c r="E27" s="154">
        <v>1</v>
      </c>
      <c r="F27" s="153">
        <f t="shared" si="1"/>
        <v>0</v>
      </c>
      <c r="G27" s="155" t="s">
        <v>0</v>
      </c>
      <c r="H27" s="156"/>
    </row>
    <row r="28" spans="1:8" ht="15" customHeight="1">
      <c r="A28" s="150">
        <v>27</v>
      </c>
      <c r="B28" s="151" t="s">
        <v>59</v>
      </c>
      <c r="C28" s="152">
        <v>1</v>
      </c>
      <c r="D28" s="153">
        <v>20000</v>
      </c>
      <c r="E28" s="154">
        <v>1</v>
      </c>
      <c r="F28" s="153">
        <v>20000</v>
      </c>
      <c r="G28" s="155" t="s">
        <v>0</v>
      </c>
      <c r="H28" s="156"/>
    </row>
    <row r="29" spans="1:8" ht="15" customHeight="1">
      <c r="A29" s="150">
        <v>28</v>
      </c>
      <c r="B29" s="151" t="s">
        <v>64</v>
      </c>
      <c r="C29" s="152">
        <v>1</v>
      </c>
      <c r="D29" s="153">
        <v>36000</v>
      </c>
      <c r="E29" s="154">
        <v>1</v>
      </c>
      <c r="F29" s="153">
        <v>36000</v>
      </c>
      <c r="G29" s="155" t="s">
        <v>0</v>
      </c>
      <c r="H29" s="156"/>
    </row>
    <row r="30" spans="1:8" ht="15" customHeight="1">
      <c r="A30" s="150">
        <v>29</v>
      </c>
      <c r="B30" s="151" t="s">
        <v>86</v>
      </c>
      <c r="C30" s="152">
        <v>1</v>
      </c>
      <c r="D30" s="153">
        <v>0</v>
      </c>
      <c r="E30" s="154">
        <v>12</v>
      </c>
      <c r="F30" s="153">
        <f>E30*D30</f>
        <v>0</v>
      </c>
      <c r="G30" s="155" t="s">
        <v>0</v>
      </c>
      <c r="H30" s="156"/>
    </row>
    <row r="31" spans="1:8" ht="15" customHeight="1">
      <c r="A31" s="150">
        <v>30</v>
      </c>
      <c r="B31" s="151" t="s">
        <v>12</v>
      </c>
      <c r="C31" s="152">
        <v>1</v>
      </c>
      <c r="D31" s="153">
        <v>51000</v>
      </c>
      <c r="E31" s="154">
        <v>1</v>
      </c>
      <c r="F31" s="153">
        <v>51000</v>
      </c>
      <c r="G31" s="155" t="s">
        <v>0</v>
      </c>
      <c r="H31" s="156"/>
    </row>
    <row r="32" spans="1:8" ht="15" customHeight="1">
      <c r="A32" s="161"/>
      <c r="B32" s="208" t="s">
        <v>88</v>
      </c>
      <c r="C32" s="209"/>
      <c r="D32" s="210"/>
      <c r="E32" s="211"/>
      <c r="F32" s="212">
        <f>SUM(F33:F34)</f>
        <v>20000</v>
      </c>
      <c r="G32" s="162"/>
      <c r="H32" s="160"/>
    </row>
    <row r="33" spans="1:8" ht="15" customHeight="1">
      <c r="A33" s="100">
        <v>31</v>
      </c>
      <c r="B33" s="101" t="s">
        <v>15</v>
      </c>
      <c r="C33" s="102">
        <v>1</v>
      </c>
      <c r="D33" s="103">
        <v>20000</v>
      </c>
      <c r="E33" s="123">
        <v>1</v>
      </c>
      <c r="F33" s="103">
        <f>E33*D33</f>
        <v>20000</v>
      </c>
      <c r="G33" s="104" t="s">
        <v>0</v>
      </c>
      <c r="H33" s="105"/>
    </row>
    <row r="34" spans="1:8" ht="15" customHeight="1" thickBot="1">
      <c r="A34" s="106">
        <v>32</v>
      </c>
      <c r="B34" s="107" t="s">
        <v>14</v>
      </c>
      <c r="C34" s="108">
        <v>1</v>
      </c>
      <c r="D34" s="109">
        <v>0</v>
      </c>
      <c r="E34" s="110">
        <v>1</v>
      </c>
      <c r="F34" s="109">
        <f>E34*D34</f>
        <v>0</v>
      </c>
      <c r="G34" s="111" t="s">
        <v>0</v>
      </c>
      <c r="H34" s="112"/>
    </row>
    <row r="35" spans="1:8" ht="15.75">
      <c r="A35" s="113"/>
      <c r="B35" s="114"/>
      <c r="C35" s="1"/>
      <c r="D35" s="1"/>
      <c r="E35" s="1"/>
      <c r="F35" s="1"/>
      <c r="G35" s="115"/>
      <c r="H35" s="116"/>
    </row>
    <row r="36" spans="1:8" ht="13.5" thickBot="1">
      <c r="A36" s="117"/>
      <c r="B36" s="1"/>
      <c r="C36" s="5"/>
      <c r="H36" s="5"/>
    </row>
    <row r="37" spans="3:8" ht="15.75">
      <c r="C37" s="118"/>
      <c r="D37" s="204">
        <f>F37/12</f>
        <v>150145</v>
      </c>
      <c r="E37" s="205"/>
      <c r="F37" s="201">
        <f>F7+F21+F32</f>
        <v>1801740</v>
      </c>
      <c r="G37" s="172" t="s">
        <v>42</v>
      </c>
      <c r="H37" s="173"/>
    </row>
    <row r="38" spans="4:8" ht="12.75">
      <c r="D38" s="183"/>
      <c r="E38" s="184"/>
      <c r="F38" s="174"/>
      <c r="G38" s="175" t="s">
        <v>63</v>
      </c>
      <c r="H38" s="176"/>
    </row>
    <row r="39" spans="4:8" ht="21" customHeight="1" thickBot="1">
      <c r="D39" s="181"/>
      <c r="E39" s="182"/>
      <c r="F39" s="177"/>
      <c r="G39" s="178"/>
      <c r="H39" s="179"/>
    </row>
    <row r="41" spans="1:2" ht="12.75">
      <c r="A41" s="119"/>
      <c r="B41" s="117" t="s">
        <v>46</v>
      </c>
    </row>
    <row r="43" spans="1:6" ht="12.75">
      <c r="A43" s="120"/>
      <c r="B43" s="121"/>
      <c r="C43" s="120"/>
      <c r="D43" s="120"/>
      <c r="E43" s="120"/>
      <c r="F43" s="120"/>
    </row>
    <row r="44" spans="1:6" ht="12.75">
      <c r="A44" s="120"/>
      <c r="B44" s="120"/>
      <c r="C44" s="120"/>
      <c r="D44" s="120"/>
      <c r="E44" s="120"/>
      <c r="F44" s="120"/>
    </row>
  </sheetData>
  <sheetProtection/>
  <mergeCells count="5">
    <mergeCell ref="A5:G5"/>
    <mergeCell ref="A4:H4"/>
    <mergeCell ref="D37:E37"/>
    <mergeCell ref="D39:E39"/>
    <mergeCell ref="D38:E38"/>
  </mergeCells>
  <printOptions horizontalCentered="1"/>
  <pageMargins left="0.4330708661417323" right="0.4330708661417323" top="0.3937007874015748" bottom="0.787401574803149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5"/>
  <sheetViews>
    <sheetView zoomScale="85" zoomScaleNormal="85" zoomScalePageLayoutView="0" workbookViewId="0" topLeftCell="A1">
      <selection activeCell="D11" sqref="D1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20.7109375" style="0" customWidth="1"/>
    <col min="4" max="4" width="14.7109375" style="0" customWidth="1"/>
    <col min="7" max="7" width="14.7109375" style="0" customWidth="1"/>
    <col min="9" max="9" width="11.57421875" style="0" bestFit="1" customWidth="1"/>
  </cols>
  <sheetData>
    <row r="2" ht="13.5" thickBot="1"/>
    <row r="3" spans="1:7" ht="39.75" customHeight="1" thickBot="1">
      <c r="A3" s="144" t="s">
        <v>85</v>
      </c>
      <c r="B3" s="149" t="s">
        <v>83</v>
      </c>
      <c r="C3" s="145" t="s">
        <v>78</v>
      </c>
      <c r="D3" s="146">
        <v>0</v>
      </c>
      <c r="E3" s="145" t="s">
        <v>0</v>
      </c>
      <c r="F3" s="147" t="s">
        <v>77</v>
      </c>
      <c r="G3" s="148" t="s">
        <v>76</v>
      </c>
    </row>
    <row r="4" spans="1:7" ht="15" customHeight="1" thickTop="1">
      <c r="A4" s="137" t="s">
        <v>19</v>
      </c>
      <c r="B4" s="138" t="s">
        <v>65</v>
      </c>
      <c r="C4" s="139" t="s">
        <v>80</v>
      </c>
      <c r="D4" s="140">
        <f>4*4700</f>
        <v>18800</v>
      </c>
      <c r="E4" s="141" t="s">
        <v>0</v>
      </c>
      <c r="F4" s="142">
        <v>0.3333333333333333</v>
      </c>
      <c r="G4" s="143">
        <f>SUM(D4*F4)</f>
        <v>6266.666666666666</v>
      </c>
    </row>
    <row r="5" spans="1:7" ht="15" customHeight="1">
      <c r="A5" s="124" t="s">
        <v>20</v>
      </c>
      <c r="B5" s="125" t="s">
        <v>72</v>
      </c>
      <c r="C5" s="131" t="s">
        <v>81</v>
      </c>
      <c r="D5" s="127">
        <v>4800</v>
      </c>
      <c r="E5" s="128" t="s">
        <v>0</v>
      </c>
      <c r="F5" s="129">
        <v>1</v>
      </c>
      <c r="G5" s="130">
        <f aca="true" t="shared" si="0" ref="G5:G10">SUM(D5*F5)</f>
        <v>4800</v>
      </c>
    </row>
    <row r="6" spans="1:7" ht="15" customHeight="1">
      <c r="A6" s="124" t="s">
        <v>21</v>
      </c>
      <c r="B6" s="125" t="s">
        <v>71</v>
      </c>
      <c r="C6" s="131" t="s">
        <v>81</v>
      </c>
      <c r="D6" s="127">
        <v>11000</v>
      </c>
      <c r="E6" s="128" t="s">
        <v>0</v>
      </c>
      <c r="F6" s="129">
        <v>1</v>
      </c>
      <c r="G6" s="130">
        <f t="shared" si="0"/>
        <v>11000</v>
      </c>
    </row>
    <row r="7" spans="1:7" ht="15" customHeight="1">
      <c r="A7" s="124" t="s">
        <v>22</v>
      </c>
      <c r="B7" s="125" t="s">
        <v>75</v>
      </c>
      <c r="C7" s="126" t="s">
        <v>79</v>
      </c>
      <c r="D7" s="127">
        <v>10000</v>
      </c>
      <c r="E7" s="128" t="s">
        <v>0</v>
      </c>
      <c r="F7" s="129">
        <v>0.3333333333333333</v>
      </c>
      <c r="G7" s="130">
        <f t="shared" si="0"/>
        <v>3333.333333333333</v>
      </c>
    </row>
    <row r="8" spans="1:7" ht="15" customHeight="1">
      <c r="A8" s="124" t="s">
        <v>23</v>
      </c>
      <c r="B8" s="125" t="s">
        <v>73</v>
      </c>
      <c r="C8" s="126">
        <v>331500</v>
      </c>
      <c r="D8" s="127">
        <v>7000</v>
      </c>
      <c r="E8" s="128" t="s">
        <v>0</v>
      </c>
      <c r="F8" s="129">
        <v>0.2</v>
      </c>
      <c r="G8" s="130">
        <f t="shared" si="0"/>
        <v>1400</v>
      </c>
    </row>
    <row r="9" spans="1:7" ht="15" customHeight="1">
      <c r="A9" s="124" t="s">
        <v>24</v>
      </c>
      <c r="B9" s="125" t="s">
        <v>74</v>
      </c>
      <c r="C9" s="126">
        <v>331500</v>
      </c>
      <c r="D9" s="127">
        <v>2600</v>
      </c>
      <c r="E9" s="128" t="s">
        <v>0</v>
      </c>
      <c r="F9" s="129">
        <v>0.2</v>
      </c>
      <c r="G9" s="130">
        <f>SUM(D9*F9)</f>
        <v>520</v>
      </c>
    </row>
    <row r="10" spans="1:9" ht="15" customHeight="1" thickBot="1">
      <c r="A10" s="124" t="s">
        <v>25</v>
      </c>
      <c r="B10" s="132" t="s">
        <v>82</v>
      </c>
      <c r="C10" s="131"/>
      <c r="D10" s="127">
        <v>2100</v>
      </c>
      <c r="E10" s="128" t="s">
        <v>0</v>
      </c>
      <c r="F10" s="129">
        <v>1</v>
      </c>
      <c r="G10" s="130">
        <f t="shared" si="0"/>
        <v>2100</v>
      </c>
      <c r="I10" s="2"/>
    </row>
    <row r="11" spans="1:7" ht="16.5" thickBot="1">
      <c r="A11" s="133"/>
      <c r="B11" s="134" t="s">
        <v>40</v>
      </c>
      <c r="C11" s="135"/>
      <c r="D11" s="135"/>
      <c r="E11" s="135"/>
      <c r="F11" s="135"/>
      <c r="G11" s="136">
        <f>SUM(G4:G10)</f>
        <v>29419.999999999996</v>
      </c>
    </row>
    <row r="15" ht="12.75">
      <c r="B15" s="8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9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15.00390625" style="0" customWidth="1"/>
    <col min="2" max="3" width="15.8515625" style="0" bestFit="1" customWidth="1"/>
    <col min="4" max="4" width="14.28125" style="0" bestFit="1" customWidth="1"/>
    <col min="5" max="5" width="15.8515625" style="0" bestFit="1" customWidth="1"/>
    <col min="6" max="6" width="20.57421875" style="0" customWidth="1"/>
    <col min="7" max="7" width="14.7109375" style="0" customWidth="1"/>
    <col min="8" max="8" width="10.57421875" style="0" bestFit="1" customWidth="1"/>
    <col min="9" max="9" width="14.7109375" style="0" customWidth="1"/>
    <col min="11" max="11" width="14.7109375" style="0" customWidth="1"/>
    <col min="12" max="12" width="11.57421875" style="0" bestFit="1" customWidth="1"/>
    <col min="13" max="14" width="12.00390625" style="0" customWidth="1"/>
  </cols>
  <sheetData>
    <row r="1" spans="7:34" ht="12.75">
      <c r="G1" s="88"/>
      <c r="H1" s="89"/>
      <c r="I1" s="89"/>
      <c r="J1" s="89"/>
      <c r="K1" s="88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</row>
    <row r="2" spans="1:34" ht="12.75">
      <c r="A2" s="71"/>
      <c r="B2" s="70"/>
      <c r="C2" s="70"/>
      <c r="D2" s="72"/>
      <c r="E2" s="71"/>
      <c r="F2" s="70"/>
      <c r="G2" s="88"/>
      <c r="H2" s="89"/>
      <c r="I2" s="89"/>
      <c r="J2" s="89"/>
      <c r="K2" s="88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</row>
    <row r="3" spans="1:34" ht="12.75">
      <c r="A3" s="70"/>
      <c r="B3" s="70"/>
      <c r="C3" s="70"/>
      <c r="D3" s="71"/>
      <c r="E3" s="73"/>
      <c r="F3" s="70"/>
      <c r="G3" s="90"/>
      <c r="H3" s="89"/>
      <c r="I3" s="89"/>
      <c r="J3" s="89"/>
      <c r="K3" s="90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</row>
    <row r="4" spans="1:34" ht="12.75">
      <c r="A4" s="71"/>
      <c r="B4" s="70"/>
      <c r="C4" s="70"/>
      <c r="D4" s="71"/>
      <c r="E4" s="73"/>
      <c r="F4" s="70"/>
      <c r="G4" s="88"/>
      <c r="H4" s="89"/>
      <c r="I4" s="89"/>
      <c r="J4" s="89"/>
      <c r="K4" s="88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</row>
    <row r="5" spans="1:34" ht="12.75">
      <c r="A5" s="70"/>
      <c r="B5" s="78"/>
      <c r="C5" s="78"/>
      <c r="D5" s="78"/>
      <c r="E5" s="78"/>
      <c r="F5" s="70"/>
      <c r="G5" s="88"/>
      <c r="H5" s="89"/>
      <c r="I5" s="89"/>
      <c r="J5" s="89"/>
      <c r="K5" s="88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</row>
    <row r="6" spans="1:34" ht="12.75">
      <c r="A6" s="79"/>
      <c r="B6" s="74"/>
      <c r="C6" s="74"/>
      <c r="D6" s="74"/>
      <c r="E6" s="74"/>
      <c r="F6" s="70"/>
      <c r="G6" s="88"/>
      <c r="H6" s="89"/>
      <c r="I6" s="89"/>
      <c r="J6" s="89"/>
      <c r="K6" s="88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</row>
    <row r="7" spans="1:34" ht="12.75">
      <c r="A7" s="79"/>
      <c r="B7" s="74"/>
      <c r="C7" s="74"/>
      <c r="D7" s="74"/>
      <c r="E7" s="74"/>
      <c r="F7" s="74"/>
      <c r="G7" s="88"/>
      <c r="H7" s="89"/>
      <c r="I7" s="89"/>
      <c r="J7" s="89"/>
      <c r="K7" s="88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</row>
    <row r="8" spans="1:34" ht="12.75">
      <c r="A8" s="70"/>
      <c r="B8" s="75"/>
      <c r="C8" s="75"/>
      <c r="D8" s="75"/>
      <c r="E8" s="75"/>
      <c r="F8" s="76"/>
      <c r="G8" s="88"/>
      <c r="H8" s="89"/>
      <c r="I8" s="89"/>
      <c r="J8" s="89"/>
      <c r="K8" s="88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</row>
    <row r="9" spans="1:34" ht="12.75">
      <c r="A9" s="71"/>
      <c r="B9" s="70"/>
      <c r="C9" s="70"/>
      <c r="D9" s="70"/>
      <c r="E9" s="77"/>
      <c r="F9" s="70"/>
      <c r="G9" s="88"/>
      <c r="H9" s="89"/>
      <c r="I9" s="89"/>
      <c r="J9" s="89"/>
      <c r="K9" s="88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</row>
    <row r="10" spans="7:34" ht="12.75"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</row>
    <row r="11" spans="1:34" ht="12.75">
      <c r="A11" s="7" t="s">
        <v>34</v>
      </c>
      <c r="B11" s="4"/>
      <c r="C11" s="4"/>
      <c r="D11" s="4"/>
      <c r="E11" s="4"/>
      <c r="F11" s="8" t="s">
        <v>35</v>
      </c>
      <c r="G11" s="91"/>
      <c r="H11" s="92"/>
      <c r="I11" s="92"/>
      <c r="J11" s="92"/>
      <c r="K11" s="91"/>
      <c r="L11" s="92"/>
      <c r="M11" s="92"/>
      <c r="N11" s="92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</row>
    <row r="12" spans="1:34" ht="12.75">
      <c r="A12" s="4"/>
      <c r="B12" s="4"/>
      <c r="C12" s="4"/>
      <c r="D12" s="4"/>
      <c r="E12" s="4"/>
      <c r="F12" s="9">
        <v>0</v>
      </c>
      <c r="G12" s="91"/>
      <c r="H12" s="92"/>
      <c r="I12" s="92"/>
      <c r="J12" s="92"/>
      <c r="K12" s="91"/>
      <c r="L12" s="92"/>
      <c r="M12" s="92"/>
      <c r="N12" s="92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</row>
    <row r="13" spans="1:34" ht="13.5" thickBot="1">
      <c r="A13" s="4"/>
      <c r="B13" s="186"/>
      <c r="C13" s="186"/>
      <c r="D13" s="186"/>
      <c r="E13" s="186"/>
      <c r="F13" s="4"/>
      <c r="G13" s="92"/>
      <c r="H13" s="92"/>
      <c r="I13" s="92"/>
      <c r="J13" s="74"/>
      <c r="K13" s="92"/>
      <c r="L13" s="92"/>
      <c r="M13" s="92"/>
      <c r="N13" s="74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</row>
    <row r="14" spans="1:34" ht="12.75" customHeight="1">
      <c r="A14" s="197" t="s">
        <v>36</v>
      </c>
      <c r="B14" s="37" t="s">
        <v>26</v>
      </c>
      <c r="C14" s="37" t="s">
        <v>27</v>
      </c>
      <c r="D14" s="37" t="s">
        <v>28</v>
      </c>
      <c r="E14" s="61" t="s">
        <v>29</v>
      </c>
      <c r="F14" s="191" t="s">
        <v>52</v>
      </c>
      <c r="G14" s="92"/>
      <c r="H14" s="92"/>
      <c r="I14" s="92"/>
      <c r="J14" s="92"/>
      <c r="K14" s="92"/>
      <c r="L14" s="92"/>
      <c r="M14" s="92"/>
      <c r="N14" s="92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</row>
    <row r="15" spans="1:34" ht="12.75" customHeight="1">
      <c r="A15" s="198"/>
      <c r="B15" s="36">
        <v>0</v>
      </c>
      <c r="C15" s="36">
        <v>0</v>
      </c>
      <c r="D15" s="36">
        <v>0</v>
      </c>
      <c r="E15" s="62">
        <v>0</v>
      </c>
      <c r="F15" s="192"/>
      <c r="G15" s="82"/>
      <c r="H15" s="84"/>
      <c r="I15" s="85"/>
      <c r="J15" s="92"/>
      <c r="K15" s="86"/>
      <c r="L15" s="82"/>
      <c r="M15" s="85"/>
      <c r="N15" s="85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</row>
    <row r="16" spans="1:34" ht="12.75">
      <c r="A16" s="38" t="s">
        <v>32</v>
      </c>
      <c r="B16" s="39">
        <f>SUM(B15*$F$12*1000)</f>
        <v>0</v>
      </c>
      <c r="C16" s="39">
        <f>SUM(C15*$F$12*1000)</f>
        <v>0</v>
      </c>
      <c r="D16" s="39">
        <f>SUM(D15*$F$12*1000)</f>
        <v>0</v>
      </c>
      <c r="E16" s="63">
        <f>SUM(E15*$F$12*1000)</f>
        <v>0</v>
      </c>
      <c r="F16" s="192"/>
      <c r="G16" s="82"/>
      <c r="H16" s="84"/>
      <c r="I16" s="85"/>
      <c r="J16" s="92"/>
      <c r="K16" s="86"/>
      <c r="L16" s="82"/>
      <c r="M16" s="85"/>
      <c r="N16" s="85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</row>
    <row r="17" spans="1:34" ht="13.5" thickBot="1">
      <c r="A17" s="25" t="s">
        <v>33</v>
      </c>
      <c r="B17" s="26"/>
      <c r="C17" s="26"/>
      <c r="D17" s="26"/>
      <c r="E17" s="64">
        <f>SUM(B16:E16)</f>
        <v>0</v>
      </c>
      <c r="F17" s="80">
        <f>SUM(E17-I17-M17)</f>
        <v>0</v>
      </c>
      <c r="G17" s="93"/>
      <c r="H17" s="81"/>
      <c r="I17" s="94"/>
      <c r="J17" s="92"/>
      <c r="K17" s="95"/>
      <c r="L17" s="74"/>
      <c r="M17" s="87"/>
      <c r="N17" s="87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</row>
    <row r="18" spans="7:34" ht="12.75">
      <c r="G18" s="88"/>
      <c r="H18" s="88"/>
      <c r="I18" s="88"/>
      <c r="J18" s="88"/>
      <c r="K18" s="88"/>
      <c r="L18" s="88"/>
      <c r="M18" s="88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</row>
    <row r="19" spans="1:34" ht="12.75">
      <c r="A19" s="15" t="s">
        <v>70</v>
      </c>
      <c r="B19" s="10"/>
      <c r="C19" s="10"/>
      <c r="D19" s="19"/>
      <c r="E19" s="20"/>
      <c r="F19" s="10"/>
      <c r="G19" s="88"/>
      <c r="H19" s="89"/>
      <c r="I19" s="89"/>
      <c r="J19" s="89"/>
      <c r="K19" s="88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</row>
    <row r="20" spans="1:34" ht="12.75">
      <c r="A20" s="10"/>
      <c r="B20" s="10"/>
      <c r="C20" s="10"/>
      <c r="D20" s="20"/>
      <c r="E20" s="21"/>
      <c r="F20" s="10"/>
      <c r="G20" s="88"/>
      <c r="H20" s="89"/>
      <c r="I20" s="89"/>
      <c r="J20" s="89"/>
      <c r="K20" s="88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</row>
    <row r="21" spans="1:34" ht="12.75">
      <c r="A21" s="10"/>
      <c r="B21" s="10"/>
      <c r="C21" s="10"/>
      <c r="D21" s="20"/>
      <c r="E21" s="21"/>
      <c r="F21" s="10"/>
      <c r="G21" s="90"/>
      <c r="H21" s="89"/>
      <c r="I21" s="89"/>
      <c r="J21" s="89"/>
      <c r="K21" s="90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</row>
    <row r="22" spans="1:34" ht="12.75">
      <c r="A22" s="10"/>
      <c r="B22" s="187"/>
      <c r="C22" s="187"/>
      <c r="D22" s="187"/>
      <c r="E22" s="187"/>
      <c r="F22" s="10"/>
      <c r="G22" s="90"/>
      <c r="H22" s="89"/>
      <c r="I22" s="89"/>
      <c r="J22" s="89"/>
      <c r="K22" s="90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</row>
    <row r="23" spans="1:34" ht="12.75">
      <c r="A23" s="195" t="s">
        <v>31</v>
      </c>
      <c r="B23" s="41" t="s">
        <v>26</v>
      </c>
      <c r="C23" s="41" t="s">
        <v>27</v>
      </c>
      <c r="D23" s="41" t="s">
        <v>28</v>
      </c>
      <c r="E23" s="41" t="s">
        <v>29</v>
      </c>
      <c r="F23" s="11" t="s">
        <v>30</v>
      </c>
      <c r="G23" s="88"/>
      <c r="H23" s="89"/>
      <c r="I23" s="89"/>
      <c r="J23" s="89"/>
      <c r="K23" s="88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</row>
    <row r="24" spans="1:34" ht="12.75">
      <c r="A24" s="196"/>
      <c r="B24" s="41">
        <v>0</v>
      </c>
      <c r="C24" s="41">
        <v>0</v>
      </c>
      <c r="D24" s="41">
        <v>0</v>
      </c>
      <c r="E24" s="41">
        <v>0</v>
      </c>
      <c r="F24" s="12">
        <v>0</v>
      </c>
      <c r="G24" s="88"/>
      <c r="H24" s="89"/>
      <c r="I24" s="89"/>
      <c r="J24" s="89"/>
      <c r="K24" s="88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</row>
    <row r="25" spans="1:34" ht="12.75">
      <c r="A25" s="40" t="s">
        <v>32</v>
      </c>
      <c r="B25" s="42">
        <f>SUM(B24*$F$24)</f>
        <v>0</v>
      </c>
      <c r="C25" s="42">
        <f>SUM(C24*$F$24)</f>
        <v>0</v>
      </c>
      <c r="D25" s="42">
        <f>SUM(D24*$F$24)</f>
        <v>0</v>
      </c>
      <c r="E25" s="42">
        <f>SUM(E24*$F$24)</f>
        <v>0</v>
      </c>
      <c r="F25" s="10"/>
      <c r="G25" s="88"/>
      <c r="H25" s="89"/>
      <c r="I25" s="89"/>
      <c r="J25" s="89"/>
      <c r="K25" s="88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</row>
    <row r="26" spans="1:34" ht="12.75">
      <c r="A26" s="27" t="s">
        <v>33</v>
      </c>
      <c r="B26" s="28"/>
      <c r="C26" s="28"/>
      <c r="D26" s="28"/>
      <c r="E26" s="29">
        <f>SUM(B25:E25)</f>
        <v>0</v>
      </c>
      <c r="F26" s="10"/>
      <c r="G26" s="88"/>
      <c r="H26" s="89"/>
      <c r="I26" s="89"/>
      <c r="J26" s="89"/>
      <c r="K26" s="88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</row>
    <row r="27" spans="7:34" ht="12.75">
      <c r="G27" s="88"/>
      <c r="H27" s="89"/>
      <c r="I27" s="89"/>
      <c r="J27" s="89"/>
      <c r="K27" s="88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</row>
    <row r="28" spans="1:34" ht="12.75">
      <c r="A28" s="16" t="s">
        <v>56</v>
      </c>
      <c r="B28" s="13"/>
      <c r="C28" s="13"/>
      <c r="D28" s="24"/>
      <c r="E28" s="13"/>
      <c r="F28" s="13"/>
      <c r="G28" s="91"/>
      <c r="H28" s="91"/>
      <c r="I28" s="92"/>
      <c r="J28" s="92"/>
      <c r="K28" s="92"/>
      <c r="L28" s="92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</row>
    <row r="29" spans="1:34" ht="12.75">
      <c r="A29" s="13"/>
      <c r="B29" s="13"/>
      <c r="C29" s="13"/>
      <c r="D29" s="22"/>
      <c r="E29" s="13"/>
      <c r="F29" s="13"/>
      <c r="G29" s="92"/>
      <c r="H29" s="92"/>
      <c r="I29" s="92"/>
      <c r="J29" s="92"/>
      <c r="K29" s="92"/>
      <c r="L29" s="92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</row>
    <row r="30" spans="1:34" ht="12.75">
      <c r="A30" s="13"/>
      <c r="B30" s="13"/>
      <c r="C30" s="13"/>
      <c r="D30" s="13"/>
      <c r="E30" s="13"/>
      <c r="F30" s="13"/>
      <c r="G30" s="91"/>
      <c r="H30" s="92"/>
      <c r="I30" s="92"/>
      <c r="J30" s="92"/>
      <c r="K30" s="91"/>
      <c r="L30" s="92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</row>
    <row r="31" spans="1:34" ht="13.5" thickBot="1">
      <c r="A31" s="13"/>
      <c r="B31" s="188"/>
      <c r="C31" s="188"/>
      <c r="D31" s="188"/>
      <c r="E31" s="188"/>
      <c r="F31" s="13"/>
      <c r="G31" s="92"/>
      <c r="H31" s="92"/>
      <c r="I31" s="92"/>
      <c r="J31" s="92"/>
      <c r="K31" s="92"/>
      <c r="L31" s="92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</row>
    <row r="32" spans="1:34" ht="27" customHeight="1">
      <c r="A32" s="54"/>
      <c r="B32" s="51" t="s">
        <v>37</v>
      </c>
      <c r="C32" s="48" t="s">
        <v>38</v>
      </c>
      <c r="D32" s="46" t="s">
        <v>39</v>
      </c>
      <c r="E32" s="65" t="s">
        <v>45</v>
      </c>
      <c r="F32" s="193" t="s">
        <v>53</v>
      </c>
      <c r="G32" s="82"/>
      <c r="H32" s="82"/>
      <c r="I32" s="82"/>
      <c r="J32" s="84"/>
      <c r="K32" s="84"/>
      <c r="L32" s="83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</row>
    <row r="33" spans="1:34" ht="12.75">
      <c r="A33" s="55"/>
      <c r="B33" s="52">
        <v>0</v>
      </c>
      <c r="C33" s="47">
        <v>0</v>
      </c>
      <c r="D33" s="49">
        <v>0</v>
      </c>
      <c r="E33" s="66">
        <v>0</v>
      </c>
      <c r="F33" s="194"/>
      <c r="G33" s="74"/>
      <c r="H33" s="74"/>
      <c r="I33" s="96"/>
      <c r="J33" s="74"/>
      <c r="K33" s="74"/>
      <c r="L33" s="97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</row>
    <row r="34" spans="1:34" ht="12.75">
      <c r="A34" s="53" t="s">
        <v>32</v>
      </c>
      <c r="B34" s="50">
        <f>SUM(B33*E33)</f>
        <v>0</v>
      </c>
      <c r="C34" s="50">
        <f>SUM(C33*D33*1000)</f>
        <v>0</v>
      </c>
      <c r="D34" s="14"/>
      <c r="E34" s="14"/>
      <c r="F34" s="189">
        <f>SUM(C35-L33)</f>
        <v>0</v>
      </c>
      <c r="G34" s="92"/>
      <c r="H34" s="92"/>
      <c r="I34" s="92"/>
      <c r="J34" s="92"/>
      <c r="K34" s="92"/>
      <c r="L34" s="92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</row>
    <row r="35" spans="1:34" ht="13.5" thickBot="1">
      <c r="A35" s="43" t="s">
        <v>40</v>
      </c>
      <c r="B35" s="44"/>
      <c r="C35" s="45">
        <f>SUM(B34:C34)</f>
        <v>0</v>
      </c>
      <c r="D35" s="13"/>
      <c r="E35" s="13"/>
      <c r="F35" s="190"/>
      <c r="G35" s="92"/>
      <c r="H35" s="92"/>
      <c r="I35" s="92"/>
      <c r="J35" s="92"/>
      <c r="K35" s="92"/>
      <c r="L35" s="92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</row>
    <row r="36" spans="7:34" ht="12.75">
      <c r="G36" s="88"/>
      <c r="H36" s="89"/>
      <c r="I36" s="89"/>
      <c r="J36" s="89"/>
      <c r="K36" s="88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</row>
    <row r="37" spans="1:34" ht="12.75">
      <c r="A37" s="17" t="s">
        <v>57</v>
      </c>
      <c r="B37" s="3"/>
      <c r="C37" s="3"/>
      <c r="D37" s="23"/>
      <c r="E37" s="3"/>
      <c r="F37" s="3"/>
      <c r="G37" s="88"/>
      <c r="H37" s="89"/>
      <c r="I37" s="89"/>
      <c r="J37" s="89"/>
      <c r="K37" s="88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</row>
    <row r="38" spans="1:34" ht="12.75">
      <c r="A38" s="3"/>
      <c r="B38" s="3"/>
      <c r="C38" s="3"/>
      <c r="D38" s="17"/>
      <c r="E38" s="3"/>
      <c r="F38" s="3"/>
      <c r="G38" s="88"/>
      <c r="H38" s="89"/>
      <c r="I38" s="89"/>
      <c r="J38" s="89"/>
      <c r="K38" s="88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</row>
    <row r="39" spans="1:34" ht="12.75">
      <c r="A39" s="3"/>
      <c r="B39" s="3"/>
      <c r="C39" s="3"/>
      <c r="D39" s="3"/>
      <c r="E39" s="3"/>
      <c r="F39" s="3"/>
      <c r="G39" s="90"/>
      <c r="H39" s="89"/>
      <c r="I39" s="89"/>
      <c r="J39" s="89"/>
      <c r="K39" s="90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</row>
    <row r="40" spans="1:34" ht="12.75">
      <c r="A40" s="3"/>
      <c r="B40" s="185"/>
      <c r="C40" s="185"/>
      <c r="D40" s="185"/>
      <c r="E40" s="185"/>
      <c r="F40" s="3"/>
      <c r="G40" s="88"/>
      <c r="H40" s="89"/>
      <c r="I40" s="89"/>
      <c r="J40" s="89"/>
      <c r="K40" s="88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</row>
    <row r="41" spans="1:34" ht="25.5">
      <c r="A41" s="3"/>
      <c r="B41" s="58" t="s">
        <v>37</v>
      </c>
      <c r="C41" s="59" t="s">
        <v>38</v>
      </c>
      <c r="D41" s="56" t="s">
        <v>39</v>
      </c>
      <c r="E41" s="59" t="s">
        <v>41</v>
      </c>
      <c r="F41" s="3"/>
      <c r="G41" s="88"/>
      <c r="H41" s="89"/>
      <c r="I41" s="89"/>
      <c r="J41" s="89"/>
      <c r="K41" s="88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</row>
    <row r="42" spans="1:34" ht="12.75">
      <c r="A42" s="3"/>
      <c r="B42" s="60">
        <v>0</v>
      </c>
      <c r="C42" s="58">
        <v>0</v>
      </c>
      <c r="D42" s="60">
        <v>0</v>
      </c>
      <c r="E42" s="58">
        <v>0</v>
      </c>
      <c r="F42" s="3"/>
      <c r="G42" s="88"/>
      <c r="H42" s="89"/>
      <c r="I42" s="89"/>
      <c r="J42" s="89"/>
      <c r="K42" s="88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</row>
    <row r="43" spans="1:34" ht="12.75">
      <c r="A43" s="56" t="s">
        <v>32</v>
      </c>
      <c r="B43" s="57">
        <f>SUM(B42*E42)</f>
        <v>0</v>
      </c>
      <c r="C43" s="57">
        <f>SUM(C42*D42*1000)</f>
        <v>0</v>
      </c>
      <c r="D43" s="3"/>
      <c r="E43" s="3"/>
      <c r="F43" s="3"/>
      <c r="G43" s="88"/>
      <c r="H43" s="89"/>
      <c r="I43" s="89"/>
      <c r="J43" s="89"/>
      <c r="K43" s="88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</row>
    <row r="44" spans="1:34" ht="12.75">
      <c r="A44" s="30" t="s">
        <v>40</v>
      </c>
      <c r="B44" s="31"/>
      <c r="C44" s="32">
        <f>SUM(B43:C43)</f>
        <v>0</v>
      </c>
      <c r="D44" s="3"/>
      <c r="E44" s="3"/>
      <c r="F44" s="3"/>
      <c r="G44" s="88"/>
      <c r="H44" s="89"/>
      <c r="I44" s="89"/>
      <c r="J44" s="89"/>
      <c r="K44" s="88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</row>
    <row r="45" spans="7:34" ht="12.75">
      <c r="G45" s="88"/>
      <c r="H45" s="89"/>
      <c r="I45" s="89"/>
      <c r="J45" s="89"/>
      <c r="K45" s="88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</row>
    <row r="46" spans="7:34" ht="12.75">
      <c r="G46" s="88"/>
      <c r="H46" s="89"/>
      <c r="I46" s="89"/>
      <c r="J46" s="89"/>
      <c r="K46" s="88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</row>
    <row r="47" spans="7:34" ht="12.75">
      <c r="G47" s="88"/>
      <c r="H47" s="89"/>
      <c r="I47" s="89"/>
      <c r="J47" s="89"/>
      <c r="K47" s="88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</row>
    <row r="48" spans="7:34" ht="12.75">
      <c r="G48" s="88"/>
      <c r="H48" s="89"/>
      <c r="I48" s="89"/>
      <c r="J48" s="89"/>
      <c r="K48" s="88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</row>
    <row r="49" spans="7:11" ht="12.75">
      <c r="G49" s="6"/>
      <c r="K49" s="6"/>
    </row>
  </sheetData>
  <sheetProtection/>
  <mergeCells count="9">
    <mergeCell ref="A23:A24"/>
    <mergeCell ref="A14:A15"/>
    <mergeCell ref="B40:E40"/>
    <mergeCell ref="B13:E13"/>
    <mergeCell ref="B22:E22"/>
    <mergeCell ref="B31:E31"/>
    <mergeCell ref="F34:F35"/>
    <mergeCell ref="F14:F16"/>
    <mergeCell ref="F32:F33"/>
  </mergeCells>
  <printOptions/>
  <pageMargins left="0.787401575" right="0.787401575" top="0.984251969" bottom="0.984251969" header="0.4921259845" footer="0.492125984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D5" sqref="D5:E5"/>
    </sheetView>
  </sheetViews>
  <sheetFormatPr defaultColWidth="9.140625" defaultRowHeight="12.75"/>
  <cols>
    <col min="1" max="1" width="18.7109375" style="0" customWidth="1"/>
    <col min="2" max="2" width="15.7109375" style="0" customWidth="1"/>
    <col min="3" max="3" width="17.8515625" style="0" customWidth="1"/>
    <col min="4" max="4" width="11.7109375" style="0" customWidth="1"/>
    <col min="5" max="5" width="10.7109375" style="6" customWidth="1"/>
  </cols>
  <sheetData>
    <row r="2" spans="1:5" ht="15.75">
      <c r="A2" s="33" t="s">
        <v>43</v>
      </c>
      <c r="B2" s="4"/>
      <c r="C2" s="4"/>
      <c r="D2" s="4"/>
      <c r="E2" s="4"/>
    </row>
    <row r="3" spans="1:5" ht="12.75">
      <c r="A3" s="4"/>
      <c r="B3" s="4"/>
      <c r="C3" s="4"/>
      <c r="D3" s="4"/>
      <c r="E3" s="4"/>
    </row>
    <row r="4" spans="1:5" s="18" customFormat="1" ht="27" customHeight="1">
      <c r="A4" s="34" t="s">
        <v>44</v>
      </c>
      <c r="B4" s="34" t="s">
        <v>47</v>
      </c>
      <c r="C4" s="34" t="s">
        <v>48</v>
      </c>
      <c r="D4" s="199" t="s">
        <v>49</v>
      </c>
      <c r="E4" s="199"/>
    </row>
    <row r="5" spans="1:5" ht="12.75">
      <c r="A5" s="35">
        <v>0</v>
      </c>
      <c r="B5" s="35">
        <v>0</v>
      </c>
      <c r="C5" s="35">
        <v>0</v>
      </c>
      <c r="D5" s="200">
        <f>SUM(A5-B5-C5)</f>
        <v>0</v>
      </c>
      <c r="E5" s="200"/>
    </row>
  </sheetData>
  <sheetProtection/>
  <mergeCells count="2">
    <mergeCell ref="D4:E4"/>
    <mergeCell ref="D5:E5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Pitelka</dc:creator>
  <cp:keywords/>
  <dc:description/>
  <cp:lastModifiedBy>Vladimir Dytrych</cp:lastModifiedBy>
  <cp:lastPrinted>2010-10-25T12:45:51Z</cp:lastPrinted>
  <dcterms:created xsi:type="dcterms:W3CDTF">2006-12-21T09:49:06Z</dcterms:created>
  <dcterms:modified xsi:type="dcterms:W3CDTF">2010-10-25T12:58:44Z</dcterms:modified>
  <cp:category/>
  <cp:version/>
  <cp:contentType/>
  <cp:contentStatus/>
</cp:coreProperties>
</file>